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377b72b9869922a3/Ulfs dokument/SURF/Stenmätning/Mätning av konkrement/"/>
    </mc:Choice>
  </mc:AlternateContent>
  <xr:revisionPtr revIDLastSave="322" documentId="8_{8E5A25C3-5C8D-408B-B2C4-C38AE929BC85}" xr6:coauthVersionLast="46" xr6:coauthVersionMax="46" xr10:uidLastSave="{D413A32D-7680-46F5-8A24-0B86971905B4}"/>
  <bookViews>
    <workbookView xWindow="-108" yWindow="-108" windowWidth="23256" windowHeight="12576" xr2:uid="{EC7A824D-0D7C-4028-945B-3DDC52ECEA67}"/>
  </bookViews>
  <sheets>
    <sheet name="Enligt Sugino" sheetId="1" r:id="rId1"/>
    <sheet name="Enligt Hirsch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" i="2" l="1"/>
  <c r="B9" i="2" s="1"/>
  <c r="K4" i="1"/>
  <c r="H4" i="1"/>
  <c r="J4" i="1" s="1"/>
  <c r="G4" i="1"/>
  <c r="I4" i="1" s="1"/>
</calcChain>
</file>

<file path=xl/sharedStrings.xml><?xml version="1.0" encoding="utf-8"?>
<sst xmlns="http://schemas.openxmlformats.org/spreadsheetml/2006/main" count="38" uniqueCount="36">
  <si>
    <t>Max diam</t>
  </si>
  <si>
    <t>SRP2</t>
  </si>
  <si>
    <t>MMI</t>
  </si>
  <si>
    <t>*Man påpekar att varje instutition måste hitta sitt tröskelvärde.</t>
  </si>
  <si>
    <t>U1</t>
  </si>
  <si>
    <t>U2</t>
  </si>
  <si>
    <t>U3</t>
  </si>
  <si>
    <t>SRP4</t>
  </si>
  <si>
    <r>
      <rPr>
        <b/>
        <i/>
        <sz val="11"/>
        <color theme="1"/>
        <rFont val="Calibri"/>
        <family val="2"/>
        <scheme val="minor"/>
      </rPr>
      <t>t</t>
    </r>
    <r>
      <rPr>
        <b/>
        <sz val="11"/>
        <color theme="1"/>
        <rFont val="Calibri"/>
        <family val="2"/>
        <scheme val="minor"/>
      </rPr>
      <t xml:space="preserve"> SRP4</t>
    </r>
  </si>
  <si>
    <t>t SRP2</t>
  </si>
  <si>
    <t>(cm)</t>
  </si>
  <si>
    <t>(mm)</t>
  </si>
  <si>
    <t>(0 eller 1)</t>
  </si>
  <si>
    <t>Markera U1, U2 och U3 med 0 eller 1 beroende av var stenen är belägen</t>
  </si>
  <si>
    <t>SSD</t>
  </si>
  <si>
    <t xml:space="preserve">SRP2 = Stone resistence probability, the probability of failure with a single SWL, baserad på maximal täthet och diameter </t>
  </si>
  <si>
    <t>(HU)</t>
  </si>
  <si>
    <t>Max täthet</t>
  </si>
  <si>
    <t>(SRP2¤)</t>
  </si>
  <si>
    <t>(SRP4¤)</t>
  </si>
  <si>
    <t>SRP4 = Stone resistence probability, the probability of failure with a single SWL, baserad på stenens läge (U1, U2 eller U3), hud-stenavstånd, maximal täthet och diameter.</t>
  </si>
  <si>
    <t>Mean attenuation (HU)</t>
  </si>
  <si>
    <r>
      <t>Skin-to-stone distance 45</t>
    </r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 xml:space="preserve"> (mm)</t>
    </r>
  </si>
  <si>
    <t>Data</t>
  </si>
  <si>
    <t>Sannolikhet för lyckad ESWL</t>
  </si>
  <si>
    <t>Prediction score</t>
  </si>
  <si>
    <t>Indwelling stent at procedure (ja=1/nej=0)</t>
  </si>
  <si>
    <t>U1=ovanför os ilii, U2=i höjd med os ilii, U3=nedanför os ilii</t>
  </si>
  <si>
    <t>Sannolkheten för en lyckad ESWL (utan reintervention)</t>
  </si>
  <si>
    <t>Parametrar</t>
  </si>
  <si>
    <t>Stone size (largest diameter in mm)</t>
  </si>
  <si>
    <t>Hirsch et al. World Journal Urol 2021;39:943-951.</t>
  </si>
  <si>
    <t>Sannolikheten för misslyckad ESWL vid ett försök</t>
  </si>
  <si>
    <t>Sugino et al. Urolithiasis 2020;48:85-91.</t>
  </si>
  <si>
    <r>
      <t xml:space="preserve">MMI = major diameter index (max täthet x max diameter (mm)); if MMI is 12 000 or more, two or more sessions of SWL will be required with a probability of </t>
    </r>
    <r>
      <rPr>
        <sz val="11"/>
        <color theme="1"/>
        <rFont val="Calibri"/>
        <family val="2"/>
      </rPr>
      <t>≥</t>
    </r>
    <r>
      <rPr>
        <sz val="11"/>
        <color theme="1"/>
        <rFont val="Calibri"/>
        <family val="2"/>
        <scheme val="minor"/>
      </rPr>
      <t>50% success*</t>
    </r>
  </si>
  <si>
    <r>
      <t>SSD=skin-stone distance (90</t>
    </r>
    <r>
      <rPr>
        <sz val="11"/>
        <color theme="1"/>
        <rFont val="Calibri"/>
        <family val="2"/>
      </rPr>
      <t>°), dvs. från buk- eller ryggsidan beroende på hur patienten ligger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</si>
</sst>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i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6FF33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6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2" fillId="2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0" fillId="3" borderId="0" xfId="0" applyFont="1" applyFill="1" applyAlignment="1">
      <alignment horizontal="center"/>
    </xf>
    <xf numFmtId="2" fontId="0" fillId="3" borderId="0" xfId="1" applyNumberFormat="1" applyFont="1" applyFill="1" applyAlignment="1" applyProtection="1">
      <alignment horizontal="center"/>
    </xf>
    <xf numFmtId="0" fontId="2" fillId="4" borderId="0" xfId="0" applyFont="1" applyFill="1" applyAlignment="1">
      <alignment horizontal="center"/>
    </xf>
    <xf numFmtId="9" fontId="0" fillId="4" borderId="0" xfId="1" applyFont="1" applyFill="1" applyAlignment="1">
      <alignment horizontal="center"/>
    </xf>
    <xf numFmtId="0" fontId="0" fillId="4" borderId="0" xfId="0" applyFill="1" applyAlignment="1">
      <alignment horizontal="center"/>
    </xf>
    <xf numFmtId="0" fontId="0" fillId="2" borderId="0" xfId="0" applyFont="1" applyFill="1" applyAlignment="1">
      <alignment horizontal="center"/>
    </xf>
    <xf numFmtId="0" fontId="0" fillId="2" borderId="0" xfId="0" applyFill="1" applyAlignment="1" applyProtection="1">
      <alignment horizontal="center"/>
      <protection locked="0"/>
    </xf>
    <xf numFmtId="2" fontId="0" fillId="3" borderId="0" xfId="0" applyNumberFormat="1" applyFill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2" fontId="0" fillId="0" borderId="0" xfId="0" applyNumberFormat="1"/>
    <xf numFmtId="0" fontId="2" fillId="0" borderId="0" xfId="0" applyFont="1"/>
    <xf numFmtId="0" fontId="2" fillId="0" borderId="0" xfId="0" applyFont="1" applyAlignment="1">
      <alignment horizontal="center"/>
    </xf>
    <xf numFmtId="0" fontId="0" fillId="2" borderId="0" xfId="0" applyFill="1"/>
    <xf numFmtId="0" fontId="4" fillId="4" borderId="0" xfId="0" applyFont="1" applyFill="1"/>
    <xf numFmtId="9" fontId="4" fillId="4" borderId="0" xfId="1" applyFont="1" applyFill="1" applyAlignment="1">
      <alignment horizontal="center"/>
    </xf>
    <xf numFmtId="0" fontId="3" fillId="0" borderId="0" xfId="0" applyFont="1"/>
    <xf numFmtId="0" fontId="0" fillId="3" borderId="0" xfId="0" applyFill="1" applyAlignment="1" applyProtection="1">
      <alignment horizontal="center"/>
      <protection locked="0"/>
    </xf>
    <xf numFmtId="0" fontId="3" fillId="0" borderId="0" xfId="0" applyFont="1" applyFill="1"/>
    <xf numFmtId="0" fontId="4" fillId="0" borderId="0" xfId="0" applyFont="1"/>
  </cellXfs>
  <cellStyles count="2">
    <cellStyle name="Normal" xfId="0" builtinId="0"/>
    <cellStyle name="Procent" xfId="1" builtinId="5"/>
  </cellStyles>
  <dxfs count="0"/>
  <tableStyles count="0" defaultTableStyle="TableStyleMedium2" defaultPivotStyle="PivotStyleLight16"/>
  <colors>
    <mruColors>
      <color rgb="FF66FF33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571500</xdr:colOff>
      <xdr:row>2</xdr:row>
      <xdr:rowOff>7620</xdr:rowOff>
    </xdr:from>
    <xdr:to>
      <xdr:col>20</xdr:col>
      <xdr:colOff>441960</xdr:colOff>
      <xdr:row>19</xdr:row>
      <xdr:rowOff>40058</xdr:rowOff>
    </xdr:to>
    <xdr:pic>
      <xdr:nvPicPr>
        <xdr:cNvPr id="13" name="Bild 12">
          <a:extLst>
            <a:ext uri="{FF2B5EF4-FFF2-40B4-BE49-F238E27FC236}">
              <a16:creationId xmlns:a16="http://schemas.microsoft.com/office/drawing/2014/main" id="{A1FA3C27-DE2A-4149-9CDF-88C01C874C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rcRect l="28100" t="7822" r="28700" b="9512"/>
        <a:stretch/>
      </xdr:blipFill>
      <xdr:spPr>
        <a:xfrm>
          <a:off x="9715500" y="419100"/>
          <a:ext cx="2918460" cy="31413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335280</xdr:colOff>
      <xdr:row>6</xdr:row>
      <xdr:rowOff>68580</xdr:rowOff>
    </xdr:from>
    <xdr:ext cx="288669" cy="342786"/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AE1A2408-C506-4890-9EB2-CD09B4F496DB}"/>
            </a:ext>
          </a:extLst>
        </xdr:cNvPr>
        <xdr:cNvSpPr txBox="1"/>
      </xdr:nvSpPr>
      <xdr:spPr>
        <a:xfrm>
          <a:off x="7040880" y="1211580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600" b="1">
              <a:solidFill>
                <a:schemeClr val="bg1"/>
              </a:solidFill>
            </a:rPr>
            <a:t>3</a:t>
          </a:r>
        </a:p>
      </xdr:txBody>
    </xdr:sp>
    <xdr:clientData/>
  </xdr:oneCellAnchor>
  <xdr:oneCellAnchor>
    <xdr:from>
      <xdr:col>7</xdr:col>
      <xdr:colOff>289560</xdr:colOff>
      <xdr:row>9</xdr:row>
      <xdr:rowOff>45720</xdr:rowOff>
    </xdr:from>
    <xdr:ext cx="288669" cy="342786"/>
    <xdr:sp macro="" textlink="">
      <xdr:nvSpPr>
        <xdr:cNvPr id="4" name="textruta 3">
          <a:extLst>
            <a:ext uri="{FF2B5EF4-FFF2-40B4-BE49-F238E27FC236}">
              <a16:creationId xmlns:a16="http://schemas.microsoft.com/office/drawing/2014/main" id="{4D541432-1D35-4299-8D6D-6B5E19DD2326}"/>
            </a:ext>
          </a:extLst>
        </xdr:cNvPr>
        <xdr:cNvSpPr txBox="1"/>
      </xdr:nvSpPr>
      <xdr:spPr>
        <a:xfrm>
          <a:off x="6438900" y="1737360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600" b="1">
              <a:solidFill>
                <a:schemeClr val="bg1"/>
              </a:solidFill>
            </a:rPr>
            <a:t>2</a:t>
          </a:r>
        </a:p>
      </xdr:txBody>
    </xdr:sp>
    <xdr:clientData/>
  </xdr:oneCellAnchor>
  <xdr:oneCellAnchor>
    <xdr:from>
      <xdr:col>8</xdr:col>
      <xdr:colOff>0</xdr:colOff>
      <xdr:row>8</xdr:row>
      <xdr:rowOff>7620</xdr:rowOff>
    </xdr:from>
    <xdr:ext cx="288669" cy="342786"/>
    <xdr:sp macro="" textlink="">
      <xdr:nvSpPr>
        <xdr:cNvPr id="5" name="textruta 4">
          <a:extLst>
            <a:ext uri="{FF2B5EF4-FFF2-40B4-BE49-F238E27FC236}">
              <a16:creationId xmlns:a16="http://schemas.microsoft.com/office/drawing/2014/main" id="{5210EDBC-9F0F-4072-992B-144E5E3097AA}"/>
            </a:ext>
          </a:extLst>
        </xdr:cNvPr>
        <xdr:cNvSpPr txBox="1"/>
      </xdr:nvSpPr>
      <xdr:spPr>
        <a:xfrm>
          <a:off x="6758940" y="1516380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600" b="1">
              <a:solidFill>
                <a:schemeClr val="bg1"/>
              </a:solidFill>
            </a:rPr>
            <a:t>1</a:t>
          </a:r>
        </a:p>
      </xdr:txBody>
    </xdr:sp>
    <xdr:clientData/>
  </xdr:oneCellAnchor>
  <xdr:twoCellAnchor editAs="oneCell">
    <xdr:from>
      <xdr:col>3</xdr:col>
      <xdr:colOff>601980</xdr:colOff>
      <xdr:row>0</xdr:row>
      <xdr:rowOff>15239</xdr:rowOff>
    </xdr:from>
    <xdr:to>
      <xdr:col>8</xdr:col>
      <xdr:colOff>175260</xdr:colOff>
      <xdr:row>13</xdr:row>
      <xdr:rowOff>160020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5EA26A8C-B31A-40B4-A143-5C07858BB40A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40742" t="27570" r="13756" b="14000"/>
        <a:stretch/>
      </xdr:blipFill>
      <xdr:spPr>
        <a:xfrm>
          <a:off x="4312920" y="15239"/>
          <a:ext cx="2621280" cy="2567941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6</xdr:row>
      <xdr:rowOff>175260</xdr:rowOff>
    </xdr:from>
    <xdr:to>
      <xdr:col>7</xdr:col>
      <xdr:colOff>327660</xdr:colOff>
      <xdr:row>10</xdr:row>
      <xdr:rowOff>114300</xdr:rowOff>
    </xdr:to>
    <xdr:cxnSp macro="">
      <xdr:nvCxnSpPr>
        <xdr:cNvPr id="10" name="Rak koppling 9">
          <a:extLst>
            <a:ext uri="{FF2B5EF4-FFF2-40B4-BE49-F238E27FC236}">
              <a16:creationId xmlns:a16="http://schemas.microsoft.com/office/drawing/2014/main" id="{5BAFEBFC-A3EE-4246-ADE9-DDE83BD7559F}"/>
            </a:ext>
          </a:extLst>
        </xdr:cNvPr>
        <xdr:cNvCxnSpPr/>
      </xdr:nvCxnSpPr>
      <xdr:spPr>
        <a:xfrm>
          <a:off x="5882640" y="1318260"/>
          <a:ext cx="594360" cy="670560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7</xdr:col>
      <xdr:colOff>266700</xdr:colOff>
      <xdr:row>10</xdr:row>
      <xdr:rowOff>60960</xdr:rowOff>
    </xdr:from>
    <xdr:ext cx="462178" cy="342786"/>
    <xdr:sp macro="" textlink="">
      <xdr:nvSpPr>
        <xdr:cNvPr id="12" name="textruta 11">
          <a:extLst>
            <a:ext uri="{FF2B5EF4-FFF2-40B4-BE49-F238E27FC236}">
              <a16:creationId xmlns:a16="http://schemas.microsoft.com/office/drawing/2014/main" id="{9D4FE6FD-A06B-4755-AFC3-26CC45E96719}"/>
            </a:ext>
          </a:extLst>
        </xdr:cNvPr>
        <xdr:cNvSpPr txBox="1"/>
      </xdr:nvSpPr>
      <xdr:spPr>
        <a:xfrm>
          <a:off x="6416040" y="1935480"/>
          <a:ext cx="462178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600">
              <a:solidFill>
                <a:schemeClr val="bg1"/>
              </a:solidFill>
            </a:rPr>
            <a:t>45°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799F1-624B-4F68-AA04-FC68BB96E690}">
  <dimension ref="A1:K14"/>
  <sheetViews>
    <sheetView tabSelected="1" workbookViewId="0">
      <selection activeCell="D5" sqref="D5"/>
    </sheetView>
  </sheetViews>
  <sheetFormatPr defaultRowHeight="14.4" x14ac:dyDescent="0.3"/>
  <cols>
    <col min="5" max="5" width="10.21875" style="1" bestFit="1" customWidth="1"/>
    <col min="6" max="10" width="8.88671875" style="1"/>
  </cols>
  <sheetData>
    <row r="1" spans="1:11" s="14" customFormat="1" ht="18" x14ac:dyDescent="0.35">
      <c r="A1" s="14" t="s">
        <v>32</v>
      </c>
      <c r="E1" s="15"/>
      <c r="F1" s="15"/>
      <c r="G1" s="15"/>
      <c r="H1" s="15"/>
      <c r="I1" s="15"/>
      <c r="J1" s="15"/>
    </row>
    <row r="2" spans="1:11" x14ac:dyDescent="0.3">
      <c r="A2" s="3" t="s">
        <v>4</v>
      </c>
      <c r="B2" s="3" t="s">
        <v>5</v>
      </c>
      <c r="C2" s="3" t="s">
        <v>6</v>
      </c>
      <c r="D2" s="3" t="s">
        <v>14</v>
      </c>
      <c r="E2" s="3" t="s">
        <v>17</v>
      </c>
      <c r="F2" s="3" t="s">
        <v>0</v>
      </c>
      <c r="G2" s="4" t="s">
        <v>8</v>
      </c>
      <c r="H2" s="5" t="s">
        <v>9</v>
      </c>
      <c r="I2" s="8" t="s">
        <v>7</v>
      </c>
      <c r="J2" s="8" t="s">
        <v>1</v>
      </c>
      <c r="K2" s="8" t="s">
        <v>2</v>
      </c>
    </row>
    <row r="3" spans="1:11" x14ac:dyDescent="0.3">
      <c r="A3" s="11" t="s">
        <v>12</v>
      </c>
      <c r="B3" s="11" t="s">
        <v>12</v>
      </c>
      <c r="C3" s="11" t="s">
        <v>12</v>
      </c>
      <c r="D3" s="11" t="s">
        <v>10</v>
      </c>
      <c r="E3" s="11" t="s">
        <v>16</v>
      </c>
      <c r="F3" s="11" t="s">
        <v>11</v>
      </c>
      <c r="G3" s="6" t="s">
        <v>19</v>
      </c>
      <c r="H3" s="6" t="s">
        <v>18</v>
      </c>
      <c r="I3" s="8"/>
      <c r="J3" s="8"/>
      <c r="K3" s="8"/>
    </row>
    <row r="4" spans="1:11" x14ac:dyDescent="0.3">
      <c r="A4" s="12">
        <v>0</v>
      </c>
      <c r="B4" s="12">
        <v>1</v>
      </c>
      <c r="C4" s="12">
        <v>0</v>
      </c>
      <c r="D4" s="12">
        <v>12</v>
      </c>
      <c r="E4" s="12">
        <v>1200</v>
      </c>
      <c r="F4" s="12">
        <v>10</v>
      </c>
      <c r="G4" s="7">
        <f>IF(OR(ISBLANK(A4),ISBLANK(B4),ISBLANK(C4),ISBLANK(D4)),"",1.41*A4+1*B4+1.21*C4+0.0017*E4+0.12*F4+0.18*D4-6.33)</f>
        <v>7.0000000000000284E-2</v>
      </c>
      <c r="H4" s="13">
        <f>IF(OR(ISBLANK(E4),ISBLANK(F4)),"",0.0014*E4+0.11*F4-3.35)</f>
        <v>-0.56999999999999984</v>
      </c>
      <c r="I4" s="9">
        <f>IF(OR(ISBLANK(A4),ISBLANK(B4),ISBLANK(C4),ISBLANK(D4)),"",EXP(1)^G4/(1+EXP(1)^G4))</f>
        <v>0.51749285766638975</v>
      </c>
      <c r="J4" s="9">
        <f>IF(OR(ISBLANK(E4),ISBLANK(F4)),"",EXP(1)^H4/(1+EXP(1)^H4))</f>
        <v>0.3612368248511581</v>
      </c>
      <c r="K4" s="10">
        <f>IF(OR(ISBLANK(E4),ISBLANK(F4)),"",E4*F4)</f>
        <v>12000</v>
      </c>
    </row>
    <row r="6" spans="1:11" x14ac:dyDescent="0.3">
      <c r="A6" t="s">
        <v>13</v>
      </c>
    </row>
    <row r="7" spans="1:11" x14ac:dyDescent="0.3">
      <c r="A7" t="s">
        <v>27</v>
      </c>
    </row>
    <row r="8" spans="1:11" x14ac:dyDescent="0.3">
      <c r="A8" t="s">
        <v>35</v>
      </c>
    </row>
    <row r="9" spans="1:11" x14ac:dyDescent="0.3">
      <c r="A9" t="s">
        <v>20</v>
      </c>
    </row>
    <row r="10" spans="1:11" x14ac:dyDescent="0.3">
      <c r="A10" s="2" t="s">
        <v>15</v>
      </c>
    </row>
    <row r="11" spans="1:11" x14ac:dyDescent="0.3">
      <c r="A11" s="2" t="s">
        <v>34</v>
      </c>
    </row>
    <row r="12" spans="1:11" x14ac:dyDescent="0.3">
      <c r="A12" s="2" t="s">
        <v>3</v>
      </c>
    </row>
    <row r="14" spans="1:11" x14ac:dyDescent="0.3">
      <c r="A14" s="25" t="s">
        <v>33</v>
      </c>
    </row>
  </sheetData>
  <sheetProtection sheet="1" objects="1" scenario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1D591-D50A-4D91-90BF-2EFC4B00749C}">
  <dimension ref="A1:F18"/>
  <sheetViews>
    <sheetView workbookViewId="0">
      <selection activeCell="J11" sqref="J11"/>
    </sheetView>
  </sheetViews>
  <sheetFormatPr defaultRowHeight="14.4" x14ac:dyDescent="0.3"/>
  <cols>
    <col min="1" max="1" width="36.33203125" customWidth="1"/>
    <col min="2" max="2" width="8.88671875" style="1"/>
    <col min="6" max="6" width="8.88671875" style="1"/>
  </cols>
  <sheetData>
    <row r="1" spans="1:6" s="14" customFormat="1" ht="18" x14ac:dyDescent="0.35">
      <c r="A1" s="14" t="s">
        <v>28</v>
      </c>
      <c r="B1" s="15"/>
      <c r="F1" s="15"/>
    </row>
    <row r="2" spans="1:6" x14ac:dyDescent="0.3">
      <c r="A2" s="17" t="s">
        <v>29</v>
      </c>
      <c r="B2" s="18" t="s">
        <v>23</v>
      </c>
    </row>
    <row r="4" spans="1:6" x14ac:dyDescent="0.3">
      <c r="A4" s="19" t="s">
        <v>21</v>
      </c>
      <c r="B4" s="23">
        <v>880</v>
      </c>
    </row>
    <row r="5" spans="1:6" x14ac:dyDescent="0.3">
      <c r="A5" s="19" t="s">
        <v>30</v>
      </c>
      <c r="B5" s="23">
        <v>8</v>
      </c>
      <c r="C5" s="16"/>
    </row>
    <row r="6" spans="1:6" x14ac:dyDescent="0.3">
      <c r="A6" s="19" t="s">
        <v>22</v>
      </c>
      <c r="B6" s="23">
        <v>101</v>
      </c>
    </row>
    <row r="7" spans="1:6" x14ac:dyDescent="0.3">
      <c r="A7" s="19" t="s">
        <v>26</v>
      </c>
      <c r="B7" s="23">
        <v>0</v>
      </c>
    </row>
    <row r="8" spans="1:6" x14ac:dyDescent="0.3">
      <c r="A8" s="19" t="s">
        <v>25</v>
      </c>
      <c r="B8" s="13">
        <f>2.0393+0.00458*B4-0.599*(LN(B5)/LN(2))-0.009*B6+1.232*B7-0.00102*B4*(LN(B5)/LN(2))-0.000027*B4*B6+0.00868*(LN(B5)/LN(2))*B6-0.556*(LN(B5)/LN(2))*B7</f>
        <v>0.90118000000000054</v>
      </c>
    </row>
    <row r="9" spans="1:6" x14ac:dyDescent="0.3">
      <c r="A9" s="20" t="s">
        <v>24</v>
      </c>
      <c r="B9" s="21">
        <f>EXP(B8)/(1+EXP(B8))</f>
        <v>0.71119193261376501</v>
      </c>
    </row>
    <row r="11" spans="1:6" x14ac:dyDescent="0.3">
      <c r="A11" s="24" t="s">
        <v>31</v>
      </c>
    </row>
    <row r="18" spans="5:5" x14ac:dyDescent="0.3">
      <c r="E18" s="22"/>
    </row>
  </sheetData>
  <sheetProtection sheet="1" objects="1" scenarios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Enligt Sugino</vt:lpstr>
      <vt:lpstr>Enligt Hirsch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ulfny</dc:creator>
  <cp:lastModifiedBy>Ulf Nyman</cp:lastModifiedBy>
  <dcterms:created xsi:type="dcterms:W3CDTF">2021-03-10T20:22:39Z</dcterms:created>
  <dcterms:modified xsi:type="dcterms:W3CDTF">2021-04-10T12:38:27Z</dcterms:modified>
</cp:coreProperties>
</file>